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2700" yWindow="-135" windowWidth="15825" windowHeight="87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Feuil1!$A$1:$N$48</definedName>
  </definedNames>
  <calcPr calcId="125725"/>
</workbook>
</file>

<file path=xl/calcChain.xml><?xml version="1.0" encoding="utf-8"?>
<calcChain xmlns="http://schemas.openxmlformats.org/spreadsheetml/2006/main">
  <c r="C13" i="1"/>
  <c r="D13"/>
  <c r="K22"/>
  <c r="C8"/>
  <c r="H8"/>
  <c r="C7"/>
  <c r="F7"/>
  <c r="C9"/>
  <c r="F9"/>
  <c r="K32"/>
  <c r="K31"/>
  <c r="K30"/>
  <c r="K29"/>
  <c r="K28"/>
  <c r="K27"/>
  <c r="K26"/>
  <c r="K25"/>
  <c r="K24"/>
  <c r="K23"/>
  <c r="K21"/>
  <c r="F8"/>
  <c r="H9"/>
  <c r="C11"/>
  <c r="C15"/>
  <c r="F13"/>
  <c r="F11"/>
  <c r="F15" s="1"/>
  <c r="E15" s="1"/>
  <c r="H7"/>
  <c r="H11"/>
  <c r="G11"/>
  <c r="H15"/>
  <c r="G15"/>
  <c r="E11" l="1"/>
</calcChain>
</file>

<file path=xl/sharedStrings.xml><?xml version="1.0" encoding="utf-8"?>
<sst xmlns="http://schemas.openxmlformats.org/spreadsheetml/2006/main" count="80" uniqueCount="71">
  <si>
    <t>Weight (lbs)</t>
  </si>
  <si>
    <t>Long</t>
  </si>
  <si>
    <t>Moment</t>
  </si>
  <si>
    <t>Lat.</t>
  </si>
  <si>
    <t>Arm</t>
  </si>
  <si>
    <t>1 lbs</t>
  </si>
  <si>
    <t>=</t>
  </si>
  <si>
    <t>0.45359 kg</t>
  </si>
  <si>
    <t>1 kg</t>
  </si>
  <si>
    <t>C.G. 1</t>
  </si>
  <si>
    <t>Fuel Loading Table</t>
  </si>
  <si>
    <t>Zero fuel weight</t>
  </si>
  <si>
    <t>(Usable Fuel)</t>
  </si>
  <si>
    <t>+00.0</t>
  </si>
  <si>
    <t>US Gallons</t>
  </si>
  <si>
    <t>C.G. 2</t>
  </si>
  <si>
    <t>Take-off weight</t>
  </si>
  <si>
    <t>US Gall.</t>
  </si>
  <si>
    <t>lbs</t>
  </si>
  <si>
    <t>Weight (Kg.)</t>
  </si>
  <si>
    <t>Date:</t>
  </si>
  <si>
    <t>Pilote:</t>
  </si>
  <si>
    <t>litres</t>
  </si>
  <si>
    <t>à l'heure</t>
  </si>
  <si>
    <t>consommation</t>
  </si>
  <si>
    <t>Fuel au départ USG</t>
  </si>
  <si>
    <t>kg</t>
  </si>
  <si>
    <t>Pass. Center</t>
  </si>
  <si>
    <t>Pass. Right</t>
  </si>
  <si>
    <t>Pilot - Left seat</t>
  </si>
  <si>
    <t>AVGAS , 100LL</t>
  </si>
  <si>
    <t>MAX  1'750 lbs</t>
  </si>
  <si>
    <t>11 usg/66lbs/30 kg</t>
  </si>
  <si>
    <t>2,2 lbs</t>
  </si>
  <si>
    <t>1 USG AVGAS</t>
  </si>
  <si>
    <t>6 lbs</t>
  </si>
  <si>
    <t>2,72 kg</t>
  </si>
  <si>
    <t>27'</t>
  </si>
  <si>
    <t>54'</t>
  </si>
  <si>
    <t>81'</t>
  </si>
  <si>
    <t>109'</t>
  </si>
  <si>
    <t>136'</t>
  </si>
  <si>
    <t>163'</t>
  </si>
  <si>
    <t>190'</t>
  </si>
  <si>
    <t>218'</t>
  </si>
  <si>
    <t>245'</t>
  </si>
  <si>
    <t>300'</t>
  </si>
  <si>
    <t>jauge</t>
  </si>
  <si>
    <t>prévoir retour base avec 10 USG</t>
  </si>
  <si>
    <t>10 USG = réserve (45 ')</t>
  </si>
  <si>
    <t xml:space="preserve">Estimation Temps de vol </t>
  </si>
  <si>
    <t>Act TOM</t>
  </si>
  <si>
    <t>fuel only</t>
  </si>
  <si>
    <t>1270 lbs</t>
  </si>
  <si>
    <t>1300 lbs</t>
  </si>
  <si>
    <t>1330 lbs</t>
  </si>
  <si>
    <t>1360 lbs</t>
  </si>
  <si>
    <t>1390 lbs</t>
  </si>
  <si>
    <t>1420 lbs</t>
  </si>
  <si>
    <t>1450 lbs</t>
  </si>
  <si>
    <t>1480 lbs</t>
  </si>
  <si>
    <t>1510 lbs</t>
  </si>
  <si>
    <t>1540 lbs</t>
  </si>
  <si>
    <t>1570 lbs</t>
  </si>
  <si>
    <t>1600 lbs</t>
  </si>
  <si>
    <t>OAT</t>
  </si>
  <si>
    <t>F°</t>
  </si>
  <si>
    <t>C°</t>
  </si>
  <si>
    <t>HELI-LAUSANNE HUGHES 300 HB-ZLB WEIGHT AND BALANCE CALCULATION</t>
  </si>
  <si>
    <r>
      <t xml:space="preserve">Empty weight </t>
    </r>
    <r>
      <rPr>
        <b/>
        <sz val="12"/>
        <color indexed="10"/>
        <rFont val="Arial"/>
        <family val="2"/>
      </rPr>
      <t>(AFM)</t>
    </r>
  </si>
  <si>
    <t>version 10,12,2015</t>
  </si>
</sst>
</file>

<file path=xl/styles.xml><?xml version="1.0" encoding="utf-8"?>
<styleSheet xmlns="http://schemas.openxmlformats.org/spreadsheetml/2006/main">
  <numFmts count="1">
    <numFmt numFmtId="192" formatCode="0.0"/>
  </numFmts>
  <fonts count="18">
    <font>
      <sz val="10"/>
      <name val="Arial"/>
    </font>
    <font>
      <sz val="8"/>
      <name val="Arial"/>
    </font>
    <font>
      <b/>
      <sz val="14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name val="Arial"/>
      <family val="2"/>
    </font>
    <font>
      <b/>
      <i/>
      <sz val="48"/>
      <name val="Arial"/>
      <family val="2"/>
    </font>
    <font>
      <b/>
      <i/>
      <sz val="2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8"/>
      <color rgb="FFFF0000"/>
      <name val="Arial"/>
      <family val="2"/>
    </font>
    <font>
      <b/>
      <sz val="10"/>
      <color theme="5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Border="1"/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49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5" fillId="0" borderId="0" xfId="0" applyFont="1" applyBorder="1"/>
    <xf numFmtId="0" fontId="6" fillId="0" borderId="3" xfId="0" applyFont="1" applyBorder="1" applyAlignment="1">
      <alignment horizontal="center"/>
    </xf>
    <xf numFmtId="0" fontId="10" fillId="5" borderId="4" xfId="0" applyFont="1" applyFill="1" applyBorder="1" applyAlignment="1"/>
    <xf numFmtId="0" fontId="5" fillId="5" borderId="1" xfId="0" applyFont="1" applyFill="1" applyBorder="1" applyAlignment="1" applyProtection="1">
      <alignment horizontal="center"/>
      <protection locked="0"/>
    </xf>
    <xf numFmtId="0" fontId="9" fillId="7" borderId="1" xfId="0" applyFont="1" applyFill="1" applyBorder="1" applyAlignment="1" applyProtection="1">
      <alignment horizontal="center"/>
      <protection locked="0"/>
    </xf>
    <xf numFmtId="1" fontId="5" fillId="6" borderId="1" xfId="0" applyNumberFormat="1" applyFont="1" applyFill="1" applyBorder="1" applyAlignment="1">
      <alignment horizontal="center"/>
    </xf>
    <xf numFmtId="192" fontId="5" fillId="0" borderId="1" xfId="0" applyNumberFormat="1" applyFont="1" applyBorder="1" applyAlignment="1">
      <alignment horizontal="center"/>
    </xf>
    <xf numFmtId="0" fontId="11" fillId="0" borderId="0" xfId="0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5" fillId="0" borderId="14" xfId="0" applyFont="1" applyBorder="1"/>
    <xf numFmtId="0" fontId="13" fillId="0" borderId="0" xfId="0" applyFont="1"/>
    <xf numFmtId="0" fontId="16" fillId="0" borderId="1" xfId="0" applyFont="1" applyBorder="1"/>
    <xf numFmtId="0" fontId="12" fillId="5" borderId="29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H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CH" sz="1600"/>
              <a:t>Lateral vs. longitudinal C.G. limits</a:t>
            </a:r>
          </a:p>
        </c:rich>
      </c:tx>
      <c:layout>
        <c:manualLayout>
          <c:xMode val="edge"/>
          <c:yMode val="edge"/>
          <c:x val="0.31476718188004282"/>
          <c:y val="2.97879163818349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3284561045768"/>
          <c:y val="0.12423322187232035"/>
          <c:w val="0.77313489180189754"/>
          <c:h val="0.7438655877540169"/>
        </c:manualLayout>
      </c:layout>
      <c:scatterChart>
        <c:scatterStyle val="lineMarker"/>
        <c:ser>
          <c:idx val="0"/>
          <c:order val="0"/>
          <c:tx>
            <c:v>weight and balance</c:v>
          </c:tx>
          <c:spPr>
            <a:ln w="28575">
              <a:noFill/>
            </a:ln>
          </c:spPr>
          <c:trendline>
            <c:trendlineType val="linear"/>
          </c:trendline>
          <c:xVal>
            <c:numLit>
              <c:formatCode>General</c:formatCode>
              <c:ptCount val="1"/>
              <c:pt idx="0">
                <c:v>237.31170650863797</c:v>
              </c:pt>
            </c:numLit>
          </c:xVal>
          <c:yVal>
            <c:numLit>
              <c:formatCode>General</c:formatCode>
              <c:ptCount val="1"/>
              <c:pt idx="0">
                <c:v>9956</c:v>
              </c:pt>
            </c:numLit>
          </c:yVal>
        </c:ser>
        <c:ser>
          <c:idx val="1"/>
          <c:order val="1"/>
          <c:spPr>
            <a:ln w="28575">
              <a:noFill/>
            </a:ln>
          </c:spPr>
          <c:marker>
            <c:symbol val="star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Feuil1!$G$15</c:f>
              <c:numCache>
                <c:formatCode>0.00</c:formatCode>
                <c:ptCount val="1"/>
                <c:pt idx="0">
                  <c:v>-0.32611156022635407</c:v>
                </c:pt>
              </c:numCache>
            </c:numRef>
          </c:xVal>
          <c:yVal>
            <c:numRef>
              <c:f>Feuil1!$E$15</c:f>
              <c:numCache>
                <c:formatCode>0.00</c:formatCode>
                <c:ptCount val="1"/>
                <c:pt idx="0">
                  <c:v>99.696847210994335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star"/>
            <c:size val="10"/>
            <c:spPr>
              <a:solidFill>
                <a:srgbClr val="00FFFF"/>
              </a:solidFill>
              <a:ln>
                <a:solidFill>
                  <a:srgbClr val="FFFF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Feuil1!$G$11</c:f>
              <c:numCache>
                <c:formatCode>0.00</c:formatCode>
                <c:ptCount val="1"/>
                <c:pt idx="0">
                  <c:v>-0.32611156022635407</c:v>
                </c:pt>
              </c:numCache>
            </c:numRef>
          </c:xVal>
          <c:yVal>
            <c:numRef>
              <c:f>Feuil1!$E$11</c:f>
              <c:numCache>
                <c:formatCode>0.00</c:formatCode>
                <c:ptCount val="1"/>
                <c:pt idx="0">
                  <c:v>99.696847210994335</c:v>
                </c:pt>
              </c:numCache>
            </c:numRef>
          </c:yVal>
        </c:ser>
        <c:axId val="143894400"/>
        <c:axId val="143905152"/>
      </c:scatterChart>
      <c:valAx>
        <c:axId val="143894400"/>
        <c:scaling>
          <c:orientation val="minMax"/>
          <c:max val="5"/>
          <c:min val="-4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CH" sz="1400"/>
                  <a:t>Lateral C.G. (in.)</a:t>
                </a:r>
              </a:p>
            </c:rich>
          </c:tx>
          <c:layout>
            <c:manualLayout>
              <c:xMode val="edge"/>
              <c:yMode val="edge"/>
              <c:x val="0.4488777097307281"/>
              <c:y val="0.938010650597935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3905152"/>
        <c:crosses val="max"/>
        <c:crossBetween val="midCat"/>
        <c:majorUnit val="1"/>
        <c:minorUnit val="0.5"/>
      </c:valAx>
      <c:valAx>
        <c:axId val="143905152"/>
        <c:scaling>
          <c:orientation val="maxMin"/>
          <c:max val="102"/>
          <c:min val="94"/>
        </c:scaling>
        <c:axPos val="l"/>
        <c:majorGridlines>
          <c:spPr>
            <a:ln>
              <a:solidFill>
                <a:srgbClr val="4F81BD">
                  <a:alpha val="61000"/>
                </a:srgb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CH" sz="1200"/>
                  <a:t>Longitudinal C.G.(in.)</a:t>
                </a:r>
              </a:p>
            </c:rich>
          </c:tx>
          <c:layout>
            <c:manualLayout>
              <c:xMode val="edge"/>
              <c:yMode val="edge"/>
              <c:x val="3.3755063024529339E-2"/>
              <c:y val="0.4159872057793419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txPr>
          <a:bodyPr rot="0" vert="horz"/>
          <a:lstStyle/>
          <a:p>
            <a:pPr>
              <a:defRPr sz="1400" b="1"/>
            </a:pPr>
            <a:endParaRPr lang="fr-FR"/>
          </a:p>
        </c:txPr>
        <c:crossAx val="143894400"/>
        <c:crossesAt val="-5"/>
        <c:crossBetween val="midCat"/>
        <c:majorUnit val="1"/>
        <c:minorUnit val="0.5"/>
      </c:valAx>
    </c:plotArea>
    <c:plotVisOnly val="1"/>
    <c:dispBlanksAs val="gap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219075</xdr:rowOff>
    </xdr:from>
    <xdr:to>
      <xdr:col>4</xdr:col>
      <xdr:colOff>904875</xdr:colOff>
      <xdr:row>43</xdr:row>
      <xdr:rowOff>66675</xdr:rowOff>
    </xdr:to>
    <xdr:graphicFrame macro="">
      <xdr:nvGraphicFramePr>
        <xdr:cNvPr id="11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600075</xdr:colOff>
      <xdr:row>16</xdr:row>
      <xdr:rowOff>257175</xdr:rowOff>
    </xdr:from>
    <xdr:to>
      <xdr:col>8</xdr:col>
      <xdr:colOff>1733550</xdr:colOff>
      <xdr:row>47</xdr:row>
      <xdr:rowOff>104775</xdr:rowOff>
    </xdr:to>
    <xdr:pic>
      <xdr:nvPicPr>
        <xdr:cNvPr id="115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67400" y="5000625"/>
          <a:ext cx="5676900" cy="738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682625</xdr:colOff>
      <xdr:row>17</xdr:row>
      <xdr:rowOff>222250</xdr:rowOff>
    </xdr:from>
    <xdr:to>
      <xdr:col>8</xdr:col>
      <xdr:colOff>1158875</xdr:colOff>
      <xdr:row>19</xdr:row>
      <xdr:rowOff>95250</xdr:rowOff>
    </xdr:to>
    <xdr:sp macro="" textlink="">
      <xdr:nvSpPr>
        <xdr:cNvPr id="8" name="ZoneTexte 7"/>
        <xdr:cNvSpPr txBox="1"/>
      </xdr:nvSpPr>
      <xdr:spPr>
        <a:xfrm>
          <a:off x="6937375" y="5730875"/>
          <a:ext cx="3603625" cy="4286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CH" sz="1200" b="1"/>
            <a:t>HIGE</a:t>
          </a:r>
          <a:r>
            <a:rPr lang="fr-CH" sz="1200" b="1" baseline="0"/>
            <a:t> (2700 rpm), TAKE OFF POWER, skid 2 ft gnd</a:t>
          </a:r>
        </a:p>
        <a:p>
          <a:pPr algn="ctr"/>
          <a:r>
            <a:rPr lang="fr-CH" sz="1200" baseline="0"/>
            <a:t>full rich, upper muffler installed, no abrasion tape</a:t>
          </a:r>
          <a:endParaRPr lang="fr-CH" sz="1200"/>
        </a:p>
      </xdr:txBody>
    </xdr:sp>
    <xdr:clientData/>
  </xdr:twoCellAnchor>
  <xdr:twoCellAnchor>
    <xdr:from>
      <xdr:col>5</xdr:col>
      <xdr:colOff>628650</xdr:colOff>
      <xdr:row>22</xdr:row>
      <xdr:rowOff>79374</xdr:rowOff>
    </xdr:from>
    <xdr:to>
      <xdr:col>5</xdr:col>
      <xdr:colOff>1057275</xdr:colOff>
      <xdr:row>31</xdr:row>
      <xdr:rowOff>168274</xdr:rowOff>
    </xdr:to>
    <xdr:sp macro="" textlink="">
      <xdr:nvSpPr>
        <xdr:cNvPr id="9" name="ZoneTexte 8"/>
        <xdr:cNvSpPr txBox="1"/>
      </xdr:nvSpPr>
      <xdr:spPr>
        <a:xfrm rot="16200000">
          <a:off x="5910263" y="7878761"/>
          <a:ext cx="2374900" cy="4286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CH" sz="1100" b="1"/>
            <a:t>MAX LANDING</a:t>
          </a:r>
          <a:r>
            <a:rPr lang="fr-CH" sz="1100" b="1" baseline="0"/>
            <a:t> ALTITUDE: 8'000 ft DA</a:t>
          </a:r>
        </a:p>
        <a:p>
          <a:r>
            <a:rPr lang="fr-CH" sz="1100" b="1" baseline="0"/>
            <a:t>MAX FLIGHT ALTITUDE. 10'000 ft</a:t>
          </a:r>
          <a:endParaRPr lang="fr-CH" sz="1100" b="1"/>
        </a:p>
      </xdr:txBody>
    </xdr:sp>
    <xdr:clientData/>
  </xdr:twoCellAnchor>
  <xdr:twoCellAnchor>
    <xdr:from>
      <xdr:col>0</xdr:col>
      <xdr:colOff>1619250</xdr:colOff>
      <xdr:row>23</xdr:row>
      <xdr:rowOff>238125</xdr:rowOff>
    </xdr:from>
    <xdr:to>
      <xdr:col>3</xdr:col>
      <xdr:colOff>1095375</xdr:colOff>
      <xdr:row>37</xdr:row>
      <xdr:rowOff>47625</xdr:rowOff>
    </xdr:to>
    <xdr:sp macro="" textlink="">
      <xdr:nvSpPr>
        <xdr:cNvPr id="10" name="Forme libre 9"/>
        <xdr:cNvSpPr/>
      </xdr:nvSpPr>
      <xdr:spPr>
        <a:xfrm>
          <a:off x="1619250" y="6810375"/>
          <a:ext cx="3476625" cy="3365500"/>
        </a:xfrm>
        <a:custGeom>
          <a:avLst/>
          <a:gdLst>
            <a:gd name="connsiteX0" fmla="*/ 0 w 3476625"/>
            <a:gd name="connsiteY0" fmla="*/ 3365500 h 3365500"/>
            <a:gd name="connsiteX1" fmla="*/ 0 w 3476625"/>
            <a:gd name="connsiteY1" fmla="*/ 1397000 h 3365500"/>
            <a:gd name="connsiteX2" fmla="*/ 793750 w 3476625"/>
            <a:gd name="connsiteY2" fmla="*/ 0 h 3365500"/>
            <a:gd name="connsiteX3" fmla="*/ 2905125 w 3476625"/>
            <a:gd name="connsiteY3" fmla="*/ 0 h 3365500"/>
            <a:gd name="connsiteX4" fmla="*/ 3476625 w 3476625"/>
            <a:gd name="connsiteY4" fmla="*/ 2524125 h 3365500"/>
            <a:gd name="connsiteX5" fmla="*/ 2397125 w 3476625"/>
            <a:gd name="connsiteY5" fmla="*/ 3365500 h 3365500"/>
            <a:gd name="connsiteX6" fmla="*/ 0 w 3476625"/>
            <a:gd name="connsiteY6" fmla="*/ 3365500 h 3365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476625" h="3365500">
              <a:moveTo>
                <a:pt x="0" y="3365500"/>
              </a:moveTo>
              <a:lnTo>
                <a:pt x="0" y="1397000"/>
              </a:lnTo>
              <a:lnTo>
                <a:pt x="793750" y="0"/>
              </a:lnTo>
              <a:lnTo>
                <a:pt x="2905125" y="0"/>
              </a:lnTo>
              <a:lnTo>
                <a:pt x="3476625" y="2524125"/>
              </a:lnTo>
              <a:lnTo>
                <a:pt x="2397125" y="3365500"/>
              </a:lnTo>
              <a:lnTo>
                <a:pt x="0" y="3365500"/>
              </a:lnTo>
              <a:close/>
            </a:path>
          </a:pathLst>
        </a:custGeom>
        <a:solidFill>
          <a:schemeClr val="accent1">
            <a:alpha val="1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fr-CH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0.2515</cdr:x>
      <cdr:y>0.80401</cdr:y>
    </cdr:from>
    <cdr:to>
      <cdr:x>0.2515</cdr:x>
      <cdr:y>0.80401</cdr:y>
    </cdr:to>
    <cdr:sp macro="" textlink="">
      <cdr:nvSpPr>
        <cdr:cNvPr id="19460" name="AutoShap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5400000" flipV="1">
          <a:off x="679012" y="5172497"/>
          <a:ext cx="0" cy="0"/>
        </a:xfrm>
        <a:prstGeom xmlns:a="http://schemas.openxmlformats.org/drawingml/2006/main" prst="bentConnector3">
          <a:avLst>
            <a:gd name="adj1" fmla="val -5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 type="triangle" w="med" len="med"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CH"/>
        </a:p>
      </cdr:txBody>
    </cdr:sp>
  </cdr:relSizeAnchor>
  <cdr:relSizeAnchor xmlns:cdr="http://schemas.openxmlformats.org/drawingml/2006/chartDrawing">
    <cdr:from>
      <cdr:x>0.2515</cdr:x>
      <cdr:y>0.49041</cdr:y>
    </cdr:from>
    <cdr:to>
      <cdr:x>0.2515</cdr:x>
      <cdr:y>0.49041</cdr:y>
    </cdr:to>
    <cdr:sp macro="" textlink="">
      <cdr:nvSpPr>
        <cdr:cNvPr id="19465" name="AutoShap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9012" y="2950362"/>
          <a:ext cx="0" cy="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CH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view="pageBreakPreview" zoomScale="60" zoomScaleNormal="30" zoomScalePageLayoutView="60" workbookViewId="0">
      <selection activeCell="K4" sqref="K4:L4"/>
    </sheetView>
  </sheetViews>
  <sheetFormatPr baseColWidth="10" defaultRowHeight="12.75"/>
  <cols>
    <col min="1" max="1" width="31" customWidth="1"/>
    <col min="2" max="2" width="8.85546875" customWidth="1"/>
    <col min="3" max="3" width="20.140625" style="1" customWidth="1"/>
    <col min="4" max="4" width="19" style="1" customWidth="1"/>
    <col min="5" max="5" width="14.85546875" style="1" customWidth="1"/>
    <col min="6" max="6" width="17.42578125" style="1" customWidth="1"/>
    <col min="7" max="7" width="21.42578125" style="1" bestFit="1" customWidth="1"/>
    <col min="8" max="8" width="14.42578125" style="1" customWidth="1"/>
    <col min="9" max="9" width="32.85546875" style="1" customWidth="1"/>
    <col min="10" max="10" width="14.5703125" customWidth="1"/>
    <col min="11" max="11" width="15.7109375" customWidth="1"/>
    <col min="12" max="12" width="17.42578125" customWidth="1"/>
    <col min="13" max="13" width="23.140625" customWidth="1"/>
    <col min="14" max="14" width="13.28515625" customWidth="1"/>
    <col min="15" max="15" width="10.28515625" customWidth="1"/>
  </cols>
  <sheetData>
    <row r="1" spans="1:17" ht="46.5" customHeight="1">
      <c r="A1" s="69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34"/>
      <c r="O1" s="39"/>
    </row>
    <row r="2" spans="1:17" s="23" customFormat="1" ht="2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7" s="23" customFormat="1" ht="2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7" ht="20.25">
      <c r="A4" s="68" t="s">
        <v>70</v>
      </c>
      <c r="B4" s="24"/>
      <c r="C4" s="8" t="s">
        <v>0</v>
      </c>
      <c r="D4" s="8" t="s">
        <v>19</v>
      </c>
      <c r="E4" s="8" t="s">
        <v>1</v>
      </c>
      <c r="F4" s="7" t="s">
        <v>2</v>
      </c>
      <c r="G4" s="8" t="s">
        <v>3</v>
      </c>
      <c r="H4" s="8" t="s">
        <v>2</v>
      </c>
      <c r="I4" s="25"/>
      <c r="J4" s="20" t="s">
        <v>20</v>
      </c>
      <c r="K4" s="78"/>
      <c r="L4" s="78"/>
      <c r="M4" s="79"/>
      <c r="N4" s="79"/>
    </row>
    <row r="5" spans="1:17" ht="20.25">
      <c r="A5" s="6"/>
      <c r="B5" s="6"/>
      <c r="C5" s="8" t="s">
        <v>18</v>
      </c>
      <c r="D5" s="8" t="s">
        <v>26</v>
      </c>
      <c r="E5" s="8" t="s">
        <v>4</v>
      </c>
      <c r="F5" s="7"/>
      <c r="G5" s="8" t="s">
        <v>4</v>
      </c>
      <c r="H5" s="8"/>
      <c r="I5" s="25"/>
      <c r="J5" s="21" t="s">
        <v>21</v>
      </c>
      <c r="K5" s="78"/>
      <c r="L5" s="78"/>
      <c r="M5" s="79"/>
      <c r="N5" s="79"/>
    </row>
    <row r="6" spans="1:17" ht="24" thickBot="1">
      <c r="A6" s="6" t="s">
        <v>69</v>
      </c>
      <c r="B6" s="6"/>
      <c r="C6" s="7">
        <v>1237</v>
      </c>
      <c r="D6" s="31">
        <v>561</v>
      </c>
      <c r="E6" s="8">
        <v>99.7</v>
      </c>
      <c r="F6" s="7">
        <v>123325</v>
      </c>
      <c r="G6" s="38">
        <v>-0.33</v>
      </c>
      <c r="H6" s="8">
        <v>-403.4</v>
      </c>
      <c r="I6" s="25"/>
    </row>
    <row r="7" spans="1:17" ht="21" thickBot="1">
      <c r="A7" s="6" t="s">
        <v>29</v>
      </c>
      <c r="B7" s="6"/>
      <c r="C7" s="8">
        <f>D7*2.205</f>
        <v>0</v>
      </c>
      <c r="D7" s="35">
        <v>0</v>
      </c>
      <c r="E7" s="10">
        <v>83.2</v>
      </c>
      <c r="F7" s="7">
        <f>C7*E7</f>
        <v>0</v>
      </c>
      <c r="G7" s="7">
        <v>-13.8</v>
      </c>
      <c r="H7" s="9">
        <f>C7*G7</f>
        <v>0</v>
      </c>
      <c r="I7" s="26"/>
      <c r="J7" s="75" t="s">
        <v>10</v>
      </c>
      <c r="K7" s="76"/>
      <c r="L7" s="76"/>
      <c r="M7" s="76"/>
      <c r="N7" s="77"/>
    </row>
    <row r="8" spans="1:17" ht="20.25">
      <c r="A8" s="6" t="s">
        <v>27</v>
      </c>
      <c r="B8" s="6"/>
      <c r="C8" s="8">
        <f>D8*2.205</f>
        <v>0</v>
      </c>
      <c r="D8" s="35">
        <v>0</v>
      </c>
      <c r="E8" s="10">
        <v>80.2</v>
      </c>
      <c r="F8" s="7">
        <f>C8*E8</f>
        <v>0</v>
      </c>
      <c r="G8" s="7">
        <v>0.75</v>
      </c>
      <c r="H8" s="9">
        <f>C8*G8</f>
        <v>0</v>
      </c>
      <c r="I8" s="26"/>
      <c r="J8" s="71" t="s">
        <v>24</v>
      </c>
      <c r="K8" s="72"/>
      <c r="L8" s="30" t="s">
        <v>23</v>
      </c>
      <c r="M8" s="80" t="s">
        <v>32</v>
      </c>
      <c r="N8" s="81"/>
    </row>
    <row r="9" spans="1:17" ht="20.25">
      <c r="A9" s="6" t="s">
        <v>28</v>
      </c>
      <c r="B9" s="6"/>
      <c r="C9" s="8">
        <f>D9*2.205</f>
        <v>0</v>
      </c>
      <c r="D9" s="35">
        <v>0</v>
      </c>
      <c r="E9" s="10">
        <v>83.2</v>
      </c>
      <c r="F9" s="7">
        <f>C9*E9</f>
        <v>0</v>
      </c>
      <c r="G9" s="7">
        <v>13.8</v>
      </c>
      <c r="H9" s="9">
        <f>C9*G9</f>
        <v>0</v>
      </c>
      <c r="I9" s="26"/>
      <c r="J9" s="73" t="s">
        <v>5</v>
      </c>
      <c r="K9" s="74"/>
      <c r="L9" s="29" t="s">
        <v>6</v>
      </c>
      <c r="M9" s="86" t="s">
        <v>7</v>
      </c>
      <c r="N9" s="87"/>
    </row>
    <row r="10" spans="1:17" ht="20.25">
      <c r="A10" s="6"/>
      <c r="B10" s="6"/>
      <c r="C10" s="8"/>
      <c r="D10" s="8"/>
      <c r="E10" s="11" t="s">
        <v>9</v>
      </c>
      <c r="F10" s="7"/>
      <c r="G10" s="12" t="s">
        <v>9</v>
      </c>
      <c r="H10" s="8"/>
      <c r="I10" s="25"/>
      <c r="J10" s="73" t="s">
        <v>8</v>
      </c>
      <c r="K10" s="74"/>
      <c r="L10" s="29" t="s">
        <v>6</v>
      </c>
      <c r="M10" s="86" t="s">
        <v>33</v>
      </c>
      <c r="N10" s="87"/>
    </row>
    <row r="11" spans="1:17" ht="26.25" customHeight="1">
      <c r="A11" s="6" t="s">
        <v>11</v>
      </c>
      <c r="B11" s="6"/>
      <c r="C11" s="13">
        <f>SUM(C6:C9)</f>
        <v>1237</v>
      </c>
      <c r="D11" s="8"/>
      <c r="E11" s="13">
        <f>F11/C11</f>
        <v>99.696847210994335</v>
      </c>
      <c r="F11" s="7">
        <f>SUM(F6:F9)</f>
        <v>123325</v>
      </c>
      <c r="G11" s="13">
        <f>H11/C11</f>
        <v>-0.32611156022635407</v>
      </c>
      <c r="H11" s="8">
        <f>SUM(H6:H9)</f>
        <v>-403.4</v>
      </c>
      <c r="I11" s="25"/>
      <c r="J11" s="73" t="s">
        <v>34</v>
      </c>
      <c r="K11" s="74"/>
      <c r="L11" s="29" t="s">
        <v>6</v>
      </c>
      <c r="M11" s="86" t="s">
        <v>35</v>
      </c>
      <c r="N11" s="87"/>
    </row>
    <row r="12" spans="1:17" ht="24" customHeight="1" thickBot="1">
      <c r="A12" s="67"/>
      <c r="B12" s="6"/>
      <c r="C12" s="8"/>
      <c r="D12" s="8"/>
      <c r="E12" s="8"/>
      <c r="F12" s="14"/>
      <c r="G12" s="8"/>
      <c r="H12" s="8"/>
      <c r="I12" s="25"/>
      <c r="J12" s="88" t="s">
        <v>34</v>
      </c>
      <c r="K12" s="89"/>
      <c r="L12" s="50" t="s">
        <v>6</v>
      </c>
      <c r="M12" s="90" t="s">
        <v>36</v>
      </c>
      <c r="N12" s="91"/>
    </row>
    <row r="13" spans="1:17" ht="23.25">
      <c r="A13" s="6" t="s">
        <v>25</v>
      </c>
      <c r="B13" s="36">
        <v>0</v>
      </c>
      <c r="C13" s="15">
        <f>PRODUCT(B13,6)</f>
        <v>0</v>
      </c>
      <c r="D13" s="37">
        <f>C13/2.2</f>
        <v>0</v>
      </c>
      <c r="E13" s="35">
        <v>108.5</v>
      </c>
      <c r="F13" s="7">
        <f>C13*E13</f>
        <v>0</v>
      </c>
      <c r="G13" s="16" t="s">
        <v>13</v>
      </c>
      <c r="H13" s="8">
        <v>0</v>
      </c>
      <c r="I13" s="25"/>
      <c r="J13" t="s">
        <v>12</v>
      </c>
      <c r="M13" s="82"/>
      <c r="N13" s="82"/>
      <c r="O13" s="82"/>
      <c r="P13" s="82"/>
      <c r="Q13" s="82"/>
    </row>
    <row r="14" spans="1:17" ht="20.25">
      <c r="A14" s="67"/>
      <c r="B14" s="17"/>
      <c r="C14" s="8"/>
      <c r="D14" s="8"/>
      <c r="E14" s="11" t="s">
        <v>15</v>
      </c>
      <c r="F14" s="14"/>
      <c r="G14" s="11" t="s">
        <v>15</v>
      </c>
      <c r="H14" s="11"/>
      <c r="I14" s="27"/>
      <c r="J14" t="s">
        <v>30</v>
      </c>
    </row>
    <row r="15" spans="1:17" ht="25.5" customHeight="1">
      <c r="A15" s="6" t="s">
        <v>16</v>
      </c>
      <c r="B15" s="6"/>
      <c r="C15" s="18">
        <f>SUM(C11:C13)</f>
        <v>1237</v>
      </c>
      <c r="D15" s="8"/>
      <c r="E15" s="19">
        <f>F15/C15</f>
        <v>99.696847210994335</v>
      </c>
      <c r="F15" s="7">
        <f>SUM(F11:F13)</f>
        <v>123325</v>
      </c>
      <c r="G15" s="19">
        <f>H15/C15</f>
        <v>-0.32611156022635407</v>
      </c>
      <c r="H15" s="8">
        <f>SUM(H11:H13)</f>
        <v>-403.4</v>
      </c>
      <c r="I15" s="25"/>
      <c r="J15" t="s">
        <v>14</v>
      </c>
    </row>
    <row r="16" spans="1:17" ht="21" thickBot="1">
      <c r="A16" s="2"/>
      <c r="B16" s="2"/>
      <c r="C16" s="3"/>
      <c r="D16" s="3"/>
      <c r="E16" s="3"/>
      <c r="F16" s="3"/>
      <c r="G16" s="3"/>
      <c r="H16" s="3"/>
      <c r="I16" s="3"/>
    </row>
    <row r="17" spans="1:15" ht="24" thickBot="1">
      <c r="A17" s="66" t="s">
        <v>31</v>
      </c>
      <c r="B17" s="4"/>
      <c r="C17" s="5"/>
      <c r="D17" s="3"/>
      <c r="E17" s="3"/>
      <c r="F17" s="3"/>
      <c r="G17" s="3"/>
      <c r="H17" s="3"/>
      <c r="I17" s="3"/>
    </row>
    <row r="18" spans="1:15" ht="23.25">
      <c r="A18" s="32"/>
      <c r="B18" s="4"/>
      <c r="C18" s="5"/>
      <c r="D18" s="3"/>
      <c r="E18" s="3"/>
      <c r="F18" s="3"/>
      <c r="G18" s="3"/>
      <c r="H18" s="3"/>
      <c r="I18" s="3"/>
      <c r="J18" s="48" t="s">
        <v>17</v>
      </c>
      <c r="K18" s="51" t="s">
        <v>22</v>
      </c>
      <c r="L18" s="33" t="s">
        <v>50</v>
      </c>
      <c r="M18" s="46"/>
      <c r="N18" s="61" t="s">
        <v>51</v>
      </c>
    </row>
    <row r="19" spans="1:15" ht="19.5" customHeight="1" thickBot="1">
      <c r="J19" s="49" t="s">
        <v>47</v>
      </c>
      <c r="K19" s="54" t="s">
        <v>47</v>
      </c>
      <c r="L19" s="45" t="s">
        <v>49</v>
      </c>
      <c r="M19" s="47"/>
      <c r="N19" s="62" t="s">
        <v>52</v>
      </c>
      <c r="O19" s="28"/>
    </row>
    <row r="20" spans="1:15" ht="19.5" customHeight="1" thickBot="1">
      <c r="J20" s="55"/>
      <c r="K20" s="56"/>
      <c r="L20" s="100" t="s">
        <v>48</v>
      </c>
      <c r="M20" s="101"/>
      <c r="N20" s="63"/>
      <c r="O20" s="28"/>
    </row>
    <row r="21" spans="1:15" ht="19.5" customHeight="1">
      <c r="J21" s="57">
        <v>10</v>
      </c>
      <c r="K21" s="60">
        <f t="shared" ref="K21:K32" si="0">J21*3.79</f>
        <v>37.9</v>
      </c>
      <c r="L21" s="98">
        <v>0</v>
      </c>
      <c r="M21" s="99"/>
      <c r="N21" s="61" t="s">
        <v>53</v>
      </c>
      <c r="O21" s="28"/>
    </row>
    <row r="22" spans="1:15" ht="19.5" customHeight="1">
      <c r="J22" s="58">
        <v>15</v>
      </c>
      <c r="K22" s="52">
        <f t="shared" si="0"/>
        <v>56.85</v>
      </c>
      <c r="L22" s="83" t="s">
        <v>37</v>
      </c>
      <c r="M22" s="84"/>
      <c r="N22" s="64" t="s">
        <v>54</v>
      </c>
      <c r="O22" s="28"/>
    </row>
    <row r="23" spans="1:15" ht="19.5" customHeight="1">
      <c r="J23" s="58">
        <v>20</v>
      </c>
      <c r="K23" s="52">
        <f t="shared" si="0"/>
        <v>75.8</v>
      </c>
      <c r="L23" s="83" t="s">
        <v>38</v>
      </c>
      <c r="M23" s="84"/>
      <c r="N23" s="64" t="s">
        <v>55</v>
      </c>
      <c r="O23" s="28"/>
    </row>
    <row r="24" spans="1:15" ht="19.5" customHeight="1">
      <c r="J24" s="58">
        <v>25</v>
      </c>
      <c r="K24" s="52">
        <f t="shared" si="0"/>
        <v>94.75</v>
      </c>
      <c r="L24" s="83" t="s">
        <v>39</v>
      </c>
      <c r="M24" s="84"/>
      <c r="N24" s="64" t="s">
        <v>56</v>
      </c>
      <c r="O24" s="28"/>
    </row>
    <row r="25" spans="1:15" ht="19.5" customHeight="1">
      <c r="J25" s="58">
        <v>30</v>
      </c>
      <c r="K25" s="52">
        <f t="shared" si="0"/>
        <v>113.7</v>
      </c>
      <c r="L25" s="83" t="s">
        <v>40</v>
      </c>
      <c r="M25" s="84"/>
      <c r="N25" s="64" t="s">
        <v>57</v>
      </c>
      <c r="O25" s="28"/>
    </row>
    <row r="26" spans="1:15" ht="19.5" customHeight="1">
      <c r="J26" s="58">
        <v>35</v>
      </c>
      <c r="K26" s="52">
        <f t="shared" si="0"/>
        <v>132.65</v>
      </c>
      <c r="L26" s="83" t="s">
        <v>41</v>
      </c>
      <c r="M26" s="84"/>
      <c r="N26" s="64" t="s">
        <v>58</v>
      </c>
      <c r="O26" s="28"/>
    </row>
    <row r="27" spans="1:15" ht="19.5" customHeight="1">
      <c r="J27" s="58">
        <v>40</v>
      </c>
      <c r="K27" s="52">
        <f t="shared" si="0"/>
        <v>151.6</v>
      </c>
      <c r="L27" s="83" t="s">
        <v>42</v>
      </c>
      <c r="M27" s="84"/>
      <c r="N27" s="64" t="s">
        <v>59</v>
      </c>
      <c r="O27" s="28"/>
    </row>
    <row r="28" spans="1:15" ht="19.5" customHeight="1">
      <c r="J28" s="58">
        <v>45</v>
      </c>
      <c r="K28" s="52">
        <f t="shared" si="0"/>
        <v>170.55</v>
      </c>
      <c r="L28" s="83" t="s">
        <v>43</v>
      </c>
      <c r="M28" s="84"/>
      <c r="N28" s="64" t="s">
        <v>60</v>
      </c>
      <c r="O28" s="28"/>
    </row>
    <row r="29" spans="1:15" ht="19.5" customHeight="1">
      <c r="J29" s="58">
        <v>50</v>
      </c>
      <c r="K29" s="52">
        <f t="shared" si="0"/>
        <v>189.5</v>
      </c>
      <c r="L29" s="83" t="s">
        <v>44</v>
      </c>
      <c r="M29" s="92"/>
      <c r="N29" s="64" t="s">
        <v>61</v>
      </c>
      <c r="O29" s="28"/>
    </row>
    <row r="30" spans="1:15" ht="19.5" customHeight="1">
      <c r="J30" s="58">
        <v>55</v>
      </c>
      <c r="K30" s="52">
        <f t="shared" si="0"/>
        <v>208.45</v>
      </c>
      <c r="L30" s="83" t="s">
        <v>45</v>
      </c>
      <c r="M30" s="92"/>
      <c r="N30" s="64" t="s">
        <v>62</v>
      </c>
      <c r="O30" s="28"/>
    </row>
    <row r="31" spans="1:15" ht="19.5" customHeight="1">
      <c r="J31" s="58">
        <v>60</v>
      </c>
      <c r="K31" s="52">
        <f t="shared" si="0"/>
        <v>227.4</v>
      </c>
      <c r="L31" s="83">
        <v>272</v>
      </c>
      <c r="M31" s="92"/>
      <c r="N31" s="64" t="s">
        <v>63</v>
      </c>
      <c r="O31" s="28"/>
    </row>
    <row r="32" spans="1:15" ht="19.5" customHeight="1" thickBot="1">
      <c r="J32" s="59">
        <v>65</v>
      </c>
      <c r="K32" s="53">
        <f t="shared" si="0"/>
        <v>246.35</v>
      </c>
      <c r="L32" s="93" t="s">
        <v>46</v>
      </c>
      <c r="M32" s="94"/>
      <c r="N32" s="62" t="s">
        <v>64</v>
      </c>
      <c r="O32" s="28"/>
    </row>
    <row r="33" spans="8:15" ht="19.5" customHeight="1">
      <c r="O33" s="28"/>
    </row>
    <row r="34" spans="8:15" ht="19.5" customHeight="1">
      <c r="O34" s="28"/>
    </row>
    <row r="35" spans="8:15" ht="19.5" customHeight="1">
      <c r="O35" s="28"/>
    </row>
    <row r="36" spans="8:15" ht="19.5" customHeight="1">
      <c r="O36" s="28"/>
    </row>
    <row r="37" spans="8:15" ht="19.5" customHeight="1">
      <c r="J37" s="97" t="s">
        <v>65</v>
      </c>
      <c r="K37" s="97"/>
      <c r="L37" s="96"/>
      <c r="M37" s="96"/>
      <c r="N37" s="40"/>
      <c r="O37" s="28"/>
    </row>
    <row r="38" spans="8:15" ht="18">
      <c r="H38" s="42"/>
      <c r="I38" s="42"/>
      <c r="J38" s="65" t="s">
        <v>66</v>
      </c>
      <c r="K38" s="65" t="s">
        <v>67</v>
      </c>
      <c r="L38" s="85"/>
      <c r="M38" s="85"/>
      <c r="N38" s="40"/>
      <c r="O38" s="43"/>
    </row>
    <row r="39" spans="8:15" ht="18">
      <c r="H39" s="42"/>
      <c r="I39" s="42"/>
      <c r="J39" s="65">
        <v>0</v>
      </c>
      <c r="K39" s="65">
        <v>-18</v>
      </c>
      <c r="L39" s="95"/>
      <c r="M39" s="95"/>
      <c r="N39" s="40"/>
      <c r="O39" s="43"/>
    </row>
    <row r="40" spans="8:15" ht="18">
      <c r="H40" s="42"/>
      <c r="I40" s="42"/>
      <c r="J40" s="65">
        <v>20</v>
      </c>
      <c r="K40" s="65">
        <v>-7</v>
      </c>
      <c r="L40" s="85"/>
      <c r="M40" s="85"/>
      <c r="N40" s="40"/>
      <c r="O40" s="43"/>
    </row>
    <row r="41" spans="8:15" ht="18">
      <c r="H41" s="42"/>
      <c r="I41" s="42"/>
      <c r="J41" s="65">
        <v>40</v>
      </c>
      <c r="K41" s="65">
        <v>4</v>
      </c>
      <c r="L41" s="85"/>
      <c r="M41" s="85"/>
      <c r="N41" s="40"/>
      <c r="O41" s="43"/>
    </row>
    <row r="42" spans="8:15" ht="18">
      <c r="H42" s="42"/>
      <c r="I42" s="42"/>
      <c r="J42" s="65">
        <v>60</v>
      </c>
      <c r="K42" s="65">
        <v>16</v>
      </c>
      <c r="L42" s="85"/>
      <c r="M42" s="85"/>
      <c r="N42" s="40"/>
      <c r="O42" s="43"/>
    </row>
    <row r="43" spans="8:15" ht="18">
      <c r="H43" s="42"/>
      <c r="I43" s="42"/>
      <c r="J43" s="65">
        <v>80</v>
      </c>
      <c r="K43" s="65">
        <v>27</v>
      </c>
      <c r="L43" s="85"/>
      <c r="M43" s="85"/>
      <c r="N43" s="40"/>
      <c r="O43" s="43"/>
    </row>
    <row r="44" spans="8:15" ht="18">
      <c r="H44" s="42"/>
      <c r="I44" s="42"/>
      <c r="J44" s="65">
        <v>100</v>
      </c>
      <c r="K44" s="65">
        <v>38</v>
      </c>
      <c r="L44" s="85"/>
      <c r="M44" s="85"/>
      <c r="N44" s="40"/>
      <c r="O44" s="43"/>
    </row>
    <row r="45" spans="8:15" ht="18">
      <c r="H45" s="42"/>
      <c r="I45" s="42"/>
      <c r="J45" s="65">
        <v>120</v>
      </c>
      <c r="K45" s="65">
        <v>49</v>
      </c>
      <c r="L45" s="85"/>
      <c r="M45" s="85"/>
      <c r="N45" s="40"/>
      <c r="O45" s="43"/>
    </row>
    <row r="46" spans="8:15" ht="15.75">
      <c r="H46" s="42"/>
      <c r="I46" s="42"/>
      <c r="J46" s="41"/>
      <c r="K46" s="44"/>
      <c r="L46" s="85"/>
      <c r="M46" s="85"/>
      <c r="N46" s="40"/>
      <c r="O46" s="43"/>
    </row>
    <row r="47" spans="8:15" ht="15.75">
      <c r="H47" s="42"/>
      <c r="I47" s="42"/>
      <c r="J47" s="41"/>
      <c r="K47" s="44"/>
      <c r="L47" s="85"/>
      <c r="M47" s="85"/>
      <c r="N47" s="40"/>
      <c r="O47" s="43"/>
    </row>
    <row r="48" spans="8:15" ht="15.75">
      <c r="H48" s="42"/>
      <c r="I48" s="42"/>
      <c r="J48" s="41"/>
      <c r="K48" s="44"/>
      <c r="L48" s="85"/>
      <c r="M48" s="85"/>
      <c r="N48" s="40"/>
      <c r="O48" s="43"/>
    </row>
    <row r="49" spans="8:15" ht="15.75">
      <c r="H49" s="42"/>
      <c r="I49" s="42"/>
      <c r="J49" s="41"/>
      <c r="K49" s="44"/>
      <c r="L49" s="85"/>
      <c r="M49" s="85"/>
      <c r="N49" s="40"/>
      <c r="O49" s="43"/>
    </row>
    <row r="50" spans="8:15" ht="15.75">
      <c r="H50" s="42"/>
      <c r="I50" s="42"/>
      <c r="J50" s="41"/>
      <c r="K50" s="44"/>
      <c r="L50" s="85"/>
      <c r="M50" s="85"/>
      <c r="N50" s="40"/>
      <c r="O50" s="43"/>
    </row>
    <row r="51" spans="8:15" ht="15.75">
      <c r="H51" s="42"/>
      <c r="I51" s="42"/>
      <c r="J51" s="41"/>
      <c r="K51" s="44"/>
      <c r="L51" s="85"/>
      <c r="M51" s="85"/>
      <c r="N51" s="40"/>
      <c r="O51" s="43"/>
    </row>
    <row r="52" spans="8:15" ht="15.75">
      <c r="H52" s="42"/>
      <c r="I52" s="42"/>
      <c r="J52" s="41"/>
      <c r="K52" s="44"/>
      <c r="L52" s="85"/>
      <c r="M52" s="85"/>
      <c r="N52" s="40"/>
      <c r="O52" s="43"/>
    </row>
    <row r="53" spans="8:15" ht="15.75">
      <c r="H53" s="42"/>
      <c r="I53" s="42"/>
      <c r="J53" s="41"/>
      <c r="K53" s="41"/>
      <c r="L53" s="85"/>
      <c r="M53" s="85"/>
      <c r="N53" s="40"/>
      <c r="O53" s="43"/>
    </row>
    <row r="54" spans="8:15" ht="15.75">
      <c r="H54" s="42"/>
      <c r="I54" s="42"/>
      <c r="J54" s="41"/>
      <c r="K54" s="41"/>
      <c r="L54" s="85"/>
      <c r="M54" s="85"/>
      <c r="N54" s="40"/>
      <c r="O54" s="43"/>
    </row>
    <row r="55" spans="8:15" ht="15.75">
      <c r="H55" s="42"/>
      <c r="I55" s="42"/>
      <c r="J55" s="41"/>
      <c r="K55" s="41"/>
      <c r="L55" s="85"/>
      <c r="M55" s="85"/>
      <c r="N55" s="40"/>
      <c r="O55" s="43"/>
    </row>
    <row r="56" spans="8:15" ht="15.75">
      <c r="H56" s="42"/>
      <c r="I56" s="42"/>
      <c r="J56" s="41"/>
      <c r="K56" s="41"/>
      <c r="L56" s="85"/>
      <c r="M56" s="85"/>
      <c r="N56" s="40"/>
      <c r="O56" s="43"/>
    </row>
    <row r="57" spans="8:15" ht="15.75">
      <c r="H57" s="42"/>
      <c r="I57" s="42"/>
      <c r="J57" s="41"/>
      <c r="K57" s="41"/>
      <c r="L57" s="85"/>
      <c r="M57" s="85"/>
      <c r="N57" s="40"/>
      <c r="O57" s="43"/>
    </row>
    <row r="58" spans="8:15" ht="15.75">
      <c r="H58" s="42"/>
      <c r="I58" s="42"/>
      <c r="J58" s="41"/>
      <c r="K58" s="41"/>
      <c r="L58" s="85"/>
      <c r="M58" s="85"/>
      <c r="N58" s="40"/>
      <c r="O58" s="43"/>
    </row>
    <row r="59" spans="8:15" ht="15.75">
      <c r="H59" s="42"/>
      <c r="I59" s="42"/>
      <c r="J59" s="41"/>
      <c r="K59" s="41"/>
      <c r="L59" s="85"/>
      <c r="M59" s="85"/>
      <c r="N59" s="40"/>
      <c r="O59" s="43"/>
    </row>
    <row r="60" spans="8:15" ht="15.75">
      <c r="H60" s="42"/>
      <c r="I60" s="42"/>
      <c r="J60" s="41"/>
      <c r="K60" s="41"/>
      <c r="L60" s="85"/>
      <c r="M60" s="85"/>
      <c r="N60" s="40"/>
      <c r="O60" s="43"/>
    </row>
    <row r="61" spans="8:15" ht="15.75">
      <c r="H61" s="42"/>
      <c r="I61" s="42"/>
      <c r="J61" s="41"/>
      <c r="K61" s="41"/>
      <c r="L61" s="85"/>
      <c r="M61" s="85"/>
      <c r="N61" s="40"/>
      <c r="O61" s="43"/>
    </row>
    <row r="62" spans="8:15" ht="15.75">
      <c r="H62" s="42"/>
      <c r="I62" s="42"/>
      <c r="J62" s="41"/>
      <c r="K62" s="41"/>
      <c r="L62" s="85"/>
      <c r="M62" s="85"/>
      <c r="N62" s="40"/>
      <c r="O62" s="43"/>
    </row>
    <row r="63" spans="8:15" ht="15.75">
      <c r="H63" s="42"/>
      <c r="I63" s="42"/>
      <c r="J63" s="41"/>
      <c r="K63" s="41"/>
      <c r="L63" s="85"/>
      <c r="M63" s="85"/>
      <c r="N63" s="40"/>
      <c r="O63" s="43"/>
    </row>
    <row r="64" spans="8:15" ht="15.75">
      <c r="H64" s="42"/>
      <c r="I64" s="42"/>
      <c r="J64" s="41"/>
      <c r="K64" s="41"/>
      <c r="L64" s="85"/>
      <c r="M64" s="85"/>
      <c r="N64" s="40"/>
      <c r="O64" s="43"/>
    </row>
    <row r="65" spans="8:15" ht="15.75">
      <c r="H65" s="42"/>
      <c r="I65" s="42"/>
      <c r="J65" s="41"/>
      <c r="K65" s="41"/>
      <c r="L65" s="85"/>
      <c r="M65" s="85"/>
      <c r="N65" s="40"/>
      <c r="O65" s="43"/>
    </row>
    <row r="66" spans="8:15" ht="15.75">
      <c r="H66" s="42"/>
      <c r="I66" s="42"/>
      <c r="J66" s="41"/>
      <c r="K66" s="41"/>
      <c r="L66" s="85"/>
      <c r="M66" s="85"/>
      <c r="N66" s="40"/>
      <c r="O66" s="43"/>
    </row>
    <row r="67" spans="8:15" ht="15.75">
      <c r="H67" s="42"/>
      <c r="I67" s="42"/>
      <c r="J67" s="41"/>
      <c r="K67" s="41"/>
      <c r="L67" s="85"/>
      <c r="M67" s="85"/>
      <c r="N67" s="40"/>
      <c r="O67" s="43"/>
    </row>
    <row r="68" spans="8:15" ht="15.75">
      <c r="H68" s="42"/>
      <c r="I68" s="42"/>
      <c r="J68" s="41"/>
      <c r="K68" s="41"/>
      <c r="L68" s="85"/>
      <c r="M68" s="85"/>
      <c r="N68" s="40"/>
      <c r="O68" s="43"/>
    </row>
    <row r="69" spans="8:15" ht="15.75">
      <c r="H69" s="42"/>
      <c r="I69" s="42"/>
      <c r="J69" s="41"/>
      <c r="K69" s="41"/>
      <c r="L69" s="85"/>
      <c r="M69" s="85"/>
      <c r="N69" s="40"/>
      <c r="O69" s="43"/>
    </row>
    <row r="70" spans="8:15" ht="15.75">
      <c r="H70" s="42"/>
      <c r="I70" s="42"/>
      <c r="J70" s="41"/>
      <c r="K70" s="41"/>
      <c r="L70" s="85"/>
      <c r="M70" s="85"/>
      <c r="N70" s="40"/>
      <c r="O70" s="43"/>
    </row>
    <row r="71" spans="8:15" ht="15.75">
      <c r="H71" s="42"/>
      <c r="I71" s="42"/>
      <c r="J71" s="41"/>
      <c r="K71" s="41"/>
      <c r="L71" s="85"/>
      <c r="M71" s="85"/>
      <c r="N71" s="40"/>
      <c r="O71" s="43"/>
    </row>
    <row r="72" spans="8:15" ht="15.75">
      <c r="H72" s="42"/>
      <c r="I72" s="42"/>
      <c r="J72" s="41"/>
      <c r="K72" s="41"/>
      <c r="L72" s="85"/>
      <c r="M72" s="85"/>
      <c r="N72" s="40"/>
      <c r="O72" s="43"/>
    </row>
    <row r="73" spans="8:15" ht="15.75">
      <c r="H73" s="42"/>
      <c r="I73" s="42"/>
      <c r="J73" s="41"/>
      <c r="K73" s="41"/>
      <c r="L73" s="85"/>
      <c r="M73" s="85"/>
      <c r="N73" s="40"/>
      <c r="O73" s="43"/>
    </row>
    <row r="74" spans="8:15" ht="15.75">
      <c r="H74" s="42"/>
      <c r="I74" s="42"/>
      <c r="J74" s="41"/>
      <c r="K74" s="41"/>
      <c r="L74" s="85"/>
      <c r="M74" s="85"/>
      <c r="N74" s="40"/>
      <c r="O74" s="43"/>
    </row>
    <row r="75" spans="8:15" ht="15.75">
      <c r="H75" s="42"/>
      <c r="I75" s="42"/>
      <c r="J75" s="41"/>
      <c r="K75" s="41"/>
      <c r="L75" s="85"/>
      <c r="M75" s="85"/>
      <c r="N75" s="40"/>
      <c r="O75" s="43"/>
    </row>
    <row r="76" spans="8:15" ht="15.75">
      <c r="H76" s="42"/>
      <c r="I76" s="42"/>
      <c r="J76" s="41"/>
      <c r="K76" s="41"/>
      <c r="L76" s="85"/>
      <c r="M76" s="85"/>
      <c r="N76" s="40"/>
      <c r="O76" s="43"/>
    </row>
    <row r="77" spans="8:15" ht="15.75">
      <c r="H77" s="42"/>
      <c r="I77" s="42"/>
      <c r="J77" s="41"/>
      <c r="K77" s="41"/>
      <c r="L77" s="85"/>
      <c r="M77" s="85"/>
      <c r="N77" s="40"/>
      <c r="O77" s="43"/>
    </row>
    <row r="78" spans="8:15" ht="15.75">
      <c r="H78" s="42"/>
      <c r="I78" s="42"/>
      <c r="J78" s="41"/>
      <c r="K78" s="41"/>
      <c r="L78" s="85"/>
      <c r="M78" s="85"/>
      <c r="N78" s="40"/>
      <c r="O78" s="43"/>
    </row>
    <row r="79" spans="8:15" ht="15.75">
      <c r="H79" s="42"/>
      <c r="I79" s="42"/>
      <c r="J79" s="41"/>
      <c r="K79" s="41"/>
      <c r="L79" s="85"/>
      <c r="M79" s="85"/>
      <c r="N79" s="40"/>
      <c r="O79" s="43"/>
    </row>
    <row r="80" spans="8:15" ht="15.75">
      <c r="H80" s="42"/>
      <c r="I80" s="42"/>
      <c r="J80" s="41"/>
      <c r="K80" s="41"/>
      <c r="L80" s="85"/>
      <c r="M80" s="85"/>
      <c r="N80" s="40"/>
      <c r="O80" s="43"/>
    </row>
    <row r="81" spans="8:15" ht="15.75">
      <c r="H81" s="42"/>
      <c r="I81" s="42"/>
      <c r="J81" s="41"/>
      <c r="K81" s="41"/>
      <c r="L81" s="85"/>
      <c r="M81" s="85"/>
      <c r="N81" s="40"/>
      <c r="O81" s="43"/>
    </row>
    <row r="82" spans="8:15" ht="15.75">
      <c r="H82" s="42"/>
      <c r="I82" s="42"/>
      <c r="J82" s="41"/>
      <c r="K82" s="41"/>
      <c r="L82" s="85"/>
      <c r="M82" s="85"/>
      <c r="N82" s="40"/>
      <c r="O82" s="43"/>
    </row>
    <row r="83" spans="8:15" ht="15.75">
      <c r="H83" s="42"/>
      <c r="I83" s="42"/>
      <c r="J83" s="41"/>
      <c r="K83" s="41"/>
      <c r="L83" s="85"/>
      <c r="M83" s="85"/>
      <c r="N83" s="40"/>
      <c r="O83" s="43"/>
    </row>
    <row r="84" spans="8:15" ht="15.75">
      <c r="H84" s="42"/>
      <c r="I84" s="42"/>
      <c r="J84" s="41"/>
      <c r="K84" s="41"/>
      <c r="L84" s="85"/>
      <c r="M84" s="85"/>
      <c r="N84" s="40"/>
      <c r="O84" s="43"/>
    </row>
    <row r="85" spans="8:15" ht="15.75">
      <c r="H85" s="42"/>
      <c r="I85" s="42"/>
      <c r="J85" s="41"/>
      <c r="K85" s="41"/>
      <c r="L85" s="85"/>
      <c r="M85" s="85"/>
      <c r="N85" s="40"/>
      <c r="O85" s="43"/>
    </row>
    <row r="86" spans="8:15" ht="15.75">
      <c r="H86" s="42"/>
      <c r="I86" s="42"/>
      <c r="J86" s="41"/>
      <c r="K86" s="41"/>
      <c r="L86" s="85"/>
      <c r="M86" s="85"/>
      <c r="N86" s="40"/>
      <c r="O86" s="43"/>
    </row>
    <row r="87" spans="8:15" ht="15.75">
      <c r="H87" s="42"/>
      <c r="I87" s="42"/>
      <c r="J87" s="41"/>
      <c r="K87" s="41"/>
      <c r="L87" s="85"/>
      <c r="M87" s="85"/>
      <c r="N87" s="40"/>
      <c r="O87" s="43"/>
    </row>
    <row r="88" spans="8:15" ht="15.75">
      <c r="H88" s="42"/>
      <c r="I88" s="42"/>
      <c r="J88" s="41"/>
      <c r="K88" s="41"/>
      <c r="L88" s="85"/>
      <c r="M88" s="85"/>
      <c r="N88" s="40"/>
      <c r="O88" s="43"/>
    </row>
    <row r="89" spans="8:15" ht="15.75">
      <c r="H89" s="42"/>
      <c r="I89" s="42"/>
      <c r="J89" s="41"/>
      <c r="K89" s="41"/>
      <c r="L89" s="85"/>
      <c r="M89" s="85"/>
      <c r="N89" s="40"/>
      <c r="O89" s="43"/>
    </row>
    <row r="90" spans="8:15" ht="15.75">
      <c r="H90" s="42"/>
      <c r="I90" s="42"/>
      <c r="J90" s="41"/>
      <c r="K90" s="41"/>
      <c r="L90" s="85"/>
      <c r="M90" s="85"/>
      <c r="N90" s="40"/>
      <c r="O90" s="43"/>
    </row>
    <row r="91" spans="8:15" ht="15.75">
      <c r="H91" s="42"/>
      <c r="I91" s="42"/>
      <c r="J91" s="41"/>
      <c r="K91" s="41"/>
      <c r="L91" s="85"/>
      <c r="M91" s="85"/>
      <c r="N91" s="40"/>
      <c r="O91" s="43"/>
    </row>
    <row r="92" spans="8:15" ht="15.75">
      <c r="H92" s="42"/>
      <c r="I92" s="42"/>
      <c r="J92" s="41"/>
      <c r="K92" s="41"/>
      <c r="L92" s="85"/>
      <c r="M92" s="85"/>
      <c r="N92" s="40"/>
      <c r="O92" s="43"/>
    </row>
    <row r="93" spans="8:15" ht="15.75">
      <c r="H93" s="42"/>
      <c r="I93" s="42"/>
      <c r="J93" s="41"/>
      <c r="K93" s="41"/>
      <c r="L93" s="85"/>
      <c r="M93" s="85"/>
      <c r="N93" s="40"/>
      <c r="O93" s="43"/>
    </row>
    <row r="94" spans="8:15" ht="15.75">
      <c r="H94" s="42"/>
      <c r="I94" s="42"/>
      <c r="J94" s="41"/>
      <c r="K94" s="41"/>
      <c r="L94" s="85"/>
      <c r="M94" s="85"/>
      <c r="N94" s="40"/>
      <c r="O94" s="43"/>
    </row>
    <row r="95" spans="8:15" ht="15.75">
      <c r="H95" s="42"/>
      <c r="I95" s="42"/>
      <c r="J95" s="41"/>
      <c r="K95" s="41"/>
      <c r="L95" s="85"/>
      <c r="M95" s="85"/>
      <c r="N95" s="40"/>
      <c r="O95" s="43"/>
    </row>
    <row r="96" spans="8:15" ht="15.75">
      <c r="H96" s="42"/>
      <c r="I96" s="42"/>
      <c r="J96" s="41"/>
      <c r="K96" s="41"/>
      <c r="L96" s="85"/>
      <c r="M96" s="85"/>
      <c r="N96" s="40"/>
      <c r="O96" s="43"/>
    </row>
    <row r="97" spans="8:15" ht="15.75">
      <c r="H97" s="42"/>
      <c r="I97" s="42"/>
      <c r="J97" s="41"/>
      <c r="K97" s="41"/>
      <c r="L97" s="85"/>
      <c r="M97" s="85"/>
      <c r="N97" s="40"/>
      <c r="O97" s="43"/>
    </row>
    <row r="98" spans="8:15" ht="15.75">
      <c r="H98" s="42"/>
      <c r="I98" s="42"/>
      <c r="J98" s="41"/>
      <c r="K98" s="41"/>
      <c r="L98" s="85"/>
      <c r="M98" s="85"/>
      <c r="N98" s="40"/>
      <c r="O98" s="43"/>
    </row>
    <row r="99" spans="8:15" ht="15.75">
      <c r="H99" s="42"/>
      <c r="I99" s="42"/>
      <c r="J99" s="41"/>
      <c r="K99" s="41"/>
      <c r="L99" s="85"/>
      <c r="M99" s="85"/>
      <c r="N99" s="40"/>
      <c r="O99" s="43"/>
    </row>
    <row r="100" spans="8:15" ht="15.75">
      <c r="H100" s="42"/>
      <c r="I100" s="42"/>
      <c r="J100" s="41"/>
      <c r="K100" s="41"/>
      <c r="L100" s="85"/>
      <c r="M100" s="85"/>
      <c r="N100" s="40"/>
      <c r="O100" s="43"/>
    </row>
    <row r="101" spans="8:15" ht="15.75">
      <c r="H101" s="42"/>
      <c r="I101" s="42"/>
      <c r="J101" s="41"/>
      <c r="K101" s="41"/>
      <c r="L101" s="85"/>
      <c r="M101" s="85"/>
      <c r="N101" s="40"/>
      <c r="O101" s="43"/>
    </row>
    <row r="102" spans="8:15" ht="15.75">
      <c r="H102" s="42"/>
      <c r="I102" s="42"/>
      <c r="J102" s="41"/>
      <c r="K102" s="41"/>
      <c r="L102" s="85"/>
      <c r="M102" s="85"/>
      <c r="N102" s="40"/>
      <c r="O102" s="43"/>
    </row>
    <row r="103" spans="8:15" ht="15.75">
      <c r="H103" s="42"/>
      <c r="I103" s="42"/>
      <c r="J103" s="41"/>
      <c r="K103" s="41"/>
      <c r="L103" s="85"/>
      <c r="M103" s="85"/>
      <c r="N103" s="40"/>
      <c r="O103" s="43"/>
    </row>
    <row r="104" spans="8:15" ht="15.75">
      <c r="H104" s="42"/>
      <c r="I104" s="42"/>
      <c r="J104" s="41"/>
      <c r="K104" s="41"/>
      <c r="L104" s="85"/>
      <c r="M104" s="85"/>
      <c r="N104" s="40"/>
      <c r="O104" s="43"/>
    </row>
    <row r="105" spans="8:15">
      <c r="J105" s="28"/>
      <c r="K105" s="28"/>
      <c r="L105" s="28"/>
      <c r="M105" s="28"/>
    </row>
    <row r="106" spans="8:15">
      <c r="J106" s="28"/>
      <c r="K106" s="28"/>
      <c r="L106" s="28"/>
      <c r="M106" s="28"/>
    </row>
  </sheetData>
  <sheetProtection password="CBEB" sheet="1" objects="1" scenarios="1" selectLockedCells="1"/>
  <protectedRanges>
    <protectedRange password="CBEB" sqref="D7:D9" name="poids"/>
    <protectedRange password="CBEB" sqref="B13" name="Plage2fuel"/>
    <protectedRange password="CBEB" sqref="E13" name="arm fuel"/>
    <protectedRange password="CBEB" sqref="K4:L5" name="nom date"/>
    <protectedRange password="CBEB" sqref="N43" name="altitude"/>
  </protectedRanges>
  <mergeCells count="99">
    <mergeCell ref="L104:M104"/>
    <mergeCell ref="L37:M37"/>
    <mergeCell ref="J37:K37"/>
    <mergeCell ref="L21:M21"/>
    <mergeCell ref="L20:M20"/>
    <mergeCell ref="L98:M98"/>
    <mergeCell ref="L99:M99"/>
    <mergeCell ref="L100:M100"/>
    <mergeCell ref="L101:M101"/>
    <mergeCell ref="L102:M102"/>
    <mergeCell ref="L103:M103"/>
    <mergeCell ref="L92:M92"/>
    <mergeCell ref="L93:M93"/>
    <mergeCell ref="L94:M94"/>
    <mergeCell ref="L95:M95"/>
    <mergeCell ref="L96:M96"/>
    <mergeCell ref="L97:M97"/>
    <mergeCell ref="L86:M86"/>
    <mergeCell ref="L87:M87"/>
    <mergeCell ref="L88:M88"/>
    <mergeCell ref="L89:M89"/>
    <mergeCell ref="L90:M90"/>
    <mergeCell ref="L91:M91"/>
    <mergeCell ref="L80:M80"/>
    <mergeCell ref="L81:M81"/>
    <mergeCell ref="L82:M82"/>
    <mergeCell ref="L83:M83"/>
    <mergeCell ref="L84:M84"/>
    <mergeCell ref="L85:M85"/>
    <mergeCell ref="L74:M74"/>
    <mergeCell ref="L75:M75"/>
    <mergeCell ref="L76:M76"/>
    <mergeCell ref="L77:M77"/>
    <mergeCell ref="L78:M78"/>
    <mergeCell ref="L79:M79"/>
    <mergeCell ref="L68:M68"/>
    <mergeCell ref="L69:M69"/>
    <mergeCell ref="L70:M70"/>
    <mergeCell ref="L71:M71"/>
    <mergeCell ref="L72:M72"/>
    <mergeCell ref="L73:M73"/>
    <mergeCell ref="L62:M62"/>
    <mergeCell ref="L63:M63"/>
    <mergeCell ref="L64:M64"/>
    <mergeCell ref="L65:M65"/>
    <mergeCell ref="L66:M66"/>
    <mergeCell ref="L67:M67"/>
    <mergeCell ref="L56:M56"/>
    <mergeCell ref="L57:M57"/>
    <mergeCell ref="L58:M58"/>
    <mergeCell ref="L59:M59"/>
    <mergeCell ref="L60:M60"/>
    <mergeCell ref="L61:M61"/>
    <mergeCell ref="L45:M45"/>
    <mergeCell ref="L46:M46"/>
    <mergeCell ref="L47:M47"/>
    <mergeCell ref="L49:M49"/>
    <mergeCell ref="L54:M54"/>
    <mergeCell ref="L55:M55"/>
    <mergeCell ref="L53:M53"/>
    <mergeCell ref="L48:M48"/>
    <mergeCell ref="L50:M50"/>
    <mergeCell ref="L51:M51"/>
    <mergeCell ref="L26:M26"/>
    <mergeCell ref="L27:M27"/>
    <mergeCell ref="L28:M28"/>
    <mergeCell ref="L52:M52"/>
    <mergeCell ref="L29:M29"/>
    <mergeCell ref="L30:M30"/>
    <mergeCell ref="L31:M31"/>
    <mergeCell ref="L32:M32"/>
    <mergeCell ref="L38:M38"/>
    <mergeCell ref="L39:M39"/>
    <mergeCell ref="J10:K10"/>
    <mergeCell ref="M10:N10"/>
    <mergeCell ref="J11:K11"/>
    <mergeCell ref="M11:N11"/>
    <mergeCell ref="J12:K12"/>
    <mergeCell ref="M12:N12"/>
    <mergeCell ref="M13:Q13"/>
    <mergeCell ref="L22:M22"/>
    <mergeCell ref="L23:M23"/>
    <mergeCell ref="L24:M24"/>
    <mergeCell ref="L44:M44"/>
    <mergeCell ref="L43:M43"/>
    <mergeCell ref="L40:M40"/>
    <mergeCell ref="L41:M41"/>
    <mergeCell ref="L42:M42"/>
    <mergeCell ref="L25:M25"/>
    <mergeCell ref="A1:M1"/>
    <mergeCell ref="J8:K8"/>
    <mergeCell ref="J9:K9"/>
    <mergeCell ref="J7:N7"/>
    <mergeCell ref="K4:L4"/>
    <mergeCell ref="K5:L5"/>
    <mergeCell ref="M4:N4"/>
    <mergeCell ref="M5:N5"/>
    <mergeCell ref="M8:N8"/>
    <mergeCell ref="M9:N9"/>
  </mergeCells>
  <phoneticPr fontId="1" type="noConversion"/>
  <printOptions horizontalCentered="1" verticalCentered="1"/>
  <pageMargins left="0" right="0" top="0.23622047244094491" bottom="0.23622047244094491" header="0" footer="0"/>
  <pageSetup paperSize="9" scale="40" orientation="portrait" r:id="rId1"/>
  <headerFooter alignWithMargins="0">
    <oddFooter>&amp;Lvs 18.12.2012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PdePreux</dc:creator>
  <cp:lastModifiedBy>Vincent</cp:lastModifiedBy>
  <cp:lastPrinted>2012-12-18T08:36:43Z</cp:lastPrinted>
  <dcterms:created xsi:type="dcterms:W3CDTF">2008-01-12T11:05:13Z</dcterms:created>
  <dcterms:modified xsi:type="dcterms:W3CDTF">2019-02-12T15:33:02Z</dcterms:modified>
</cp:coreProperties>
</file>